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48" tabRatio="671" activeTab="0"/>
  </bookViews>
  <sheets>
    <sheet name="Calcolo dl sostituto" sheetId="1" r:id="rId1"/>
    <sheet name="Tariffe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<sst xmlns="http://schemas.openxmlformats.org/spreadsheetml/2006/main" count="28" uniqueCount="27">
  <si>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Giugno, luglio, Agosto, Settembre</t>
  </si>
  <si>
    <t>Dicembre, Gennaio, Febbraio, Marzo</t>
  </si>
  <si>
    <t>Aprile, Maggio, Ottobre, Novembre</t>
  </si>
  <si>
    <t xml:space="preserve">       Netto </t>
  </si>
  <si>
    <t>Ritenuta d'acconto</t>
  </si>
  <si>
    <t>quota capitaria</t>
  </si>
  <si>
    <t>Sostituzione oraria  con sostituto NON specialista</t>
  </si>
  <si>
    <t>Giorni di sostituzione per intero     - sostituto NON specializzato</t>
  </si>
  <si>
    <t>Giorni di sostituzione per intero  - sostituto specializzato</t>
  </si>
  <si>
    <t>indicare il numero assistiti 0-6 anni</t>
  </si>
  <si>
    <t>Indicare il numero totale assistiti</t>
  </si>
  <si>
    <t>CALCOLO  SOSTITUTO</t>
  </si>
  <si>
    <t>totale</t>
  </si>
  <si>
    <t>Quota della Medicina generale</t>
  </si>
  <si>
    <t>sostituzione oraria  con sostituto specialista</t>
  </si>
  <si>
    <t>quota giornaliera ad assistito 0-6 anni per il sostituto</t>
  </si>
  <si>
    <t>quota per assistiti 0-6 anni</t>
  </si>
  <si>
    <t>quota giornaliera ad assistito per il sostituto (55%)</t>
  </si>
  <si>
    <t>Quota capitaria per assistito</t>
  </si>
  <si>
    <t>quota divisa per 365 giorni</t>
  </si>
  <si>
    <t>13,500 + 4,40 (acn 2010)</t>
  </si>
  <si>
    <t>Tariffa oraria  CA dal 1/1/2019</t>
  </si>
  <si>
    <t xml:space="preserve">ACN 2019 </t>
  </si>
  <si>
    <t>Giorni di sostituzione a metà (prefestivi/Part Time) - sostituto NON specializzato</t>
  </si>
  <si>
    <t>Totale</t>
  </si>
  <si>
    <t>quota aggiuntiva 0-14 aa</t>
  </si>
  <si>
    <t>Giorni con sostituzione a metà (sabato, prefestivi o part-time) sostituto specializzato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</si>
</sst>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0_ ;\-#,##0.00\ 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€&quot;\ #,##0.00"/>
    <numFmt numFmtId="185" formatCode="#,##0.000_ ;\-#,##0.000\ "/>
    <numFmt numFmtId="186" formatCode="#,##0.0000_ ;\-#,##0.0000\ "/>
    <numFmt numFmtId="187" formatCode="#,##0.0_ ;\-#,##0.0\ "/>
    <numFmt numFmtId="188" formatCode="0.000000000"/>
    <numFmt numFmtId="189" formatCode="0.0000000000"/>
    <numFmt numFmtId="190" formatCode="0.00000000"/>
    <numFmt numFmtId="191" formatCode="0.0000000"/>
    <numFmt numFmtId="192" formatCode="_-* #,##0.00_-;\-* #,##0.00_-;_-* &quot;-&quot;_-;_-@_-"/>
    <numFmt numFmtId="193" formatCode="_-* #,##0.000_-;\-* #,##0.000_-;_-* &quot;-&quot;_-;_-@_-"/>
    <numFmt numFmtId="194" formatCode="_-* #,##0.00_-;\-* #,##0.00_-;_-* &quot;-&quot;???_-;_-@_-"/>
    <numFmt numFmtId="195" formatCode="_-* #,##0.000_-;\-* #,##0.000_-;_-* &quot;-&quot;???_-;_-@_-"/>
    <numFmt numFmtId="196" formatCode="#,##0.000"/>
    <numFmt numFmtId="197" formatCode="_-[$€]\ * #,##0.00_-;\-[$€]\ * #,##0.00_-;_-[$€]\ * &quot;-&quot;??_-;_-@_-"/>
    <numFmt numFmtId="198" formatCode="[$-410]dddd\ d\ mmmm\ yyyy"/>
    <numFmt numFmtId="199" formatCode="dd/mm/yy;@"/>
    <numFmt numFmtId="200" formatCode="&quot;€&quot;\ #,##0.000"/>
    <numFmt numFmtId="201" formatCode="_-&quot;€&quot;\ * #,##0.000_-;\-&quot;€&quot;\ * #,##0.000_-;_-&quot;€&quot;\ * &quot;-&quot;???_-;_-@_-"/>
    <numFmt numFmtId="202" formatCode="&quot;€&quot;\ #,##0.0"/>
    <numFmt numFmtId="203" formatCode="#,##0.0000"/>
    <numFmt numFmtId="204" formatCode="#,##0.00000"/>
    <numFmt numFmtId="205" formatCode="_-* #,##0.0000_-;\-* #,##0.0000_-;_-* &quot;-&quot;_-;_-@_-"/>
    <numFmt numFmtId="206" formatCode="_-* #,##0.0_-;\-* #,##0.0_-;_-* &quot;-&quot;_-;_-@_-"/>
  </numFmts>
  <fonts count="64">
    <font>
      <sz val="10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sz val="20"/>
      <name val="Arial"/>
      <family val="2"/>
    </font>
    <font>
      <sz val="26"/>
      <color indexed="12"/>
      <name val="Impact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33" borderId="0" xfId="51" applyFill="1">
      <alignment/>
      <protection/>
    </xf>
    <xf numFmtId="0" fontId="0" fillId="33" borderId="0" xfId="51" applyFill="1" applyAlignment="1">
      <alignment horizontal="center"/>
      <protection/>
    </xf>
    <xf numFmtId="192" fontId="7" fillId="34" borderId="0" xfId="49" applyNumberFormat="1" applyFont="1" applyFill="1" applyAlignment="1">
      <alignment/>
    </xf>
    <xf numFmtId="0" fontId="7" fillId="34" borderId="0" xfId="51" applyFont="1" applyFill="1">
      <alignment/>
      <protection/>
    </xf>
    <xf numFmtId="192" fontId="2" fillId="33" borderId="0" xfId="51" applyNumberFormat="1" applyFont="1" applyFill="1">
      <alignment/>
      <protection/>
    </xf>
    <xf numFmtId="192" fontId="9" fillId="33" borderId="0" xfId="51" applyNumberFormat="1" applyFont="1" applyFill="1">
      <alignment/>
      <protection/>
    </xf>
    <xf numFmtId="192" fontId="0" fillId="33" borderId="0" xfId="51" applyNumberFormat="1" applyFill="1">
      <alignment/>
      <protection/>
    </xf>
    <xf numFmtId="0" fontId="7" fillId="33" borderId="0" xfId="51" applyFont="1" applyFill="1">
      <alignment/>
      <protection/>
    </xf>
    <xf numFmtId="192" fontId="7" fillId="35" borderId="0" xfId="49" applyNumberFormat="1" applyFont="1" applyFill="1" applyAlignment="1">
      <alignment/>
    </xf>
    <xf numFmtId="0" fontId="7" fillId="35" borderId="0" xfId="51" applyFont="1" applyFill="1">
      <alignment/>
      <protection/>
    </xf>
    <xf numFmtId="192" fontId="7" fillId="36" borderId="0" xfId="51" applyNumberFormat="1" applyFont="1" applyFill="1" applyAlignment="1">
      <alignment horizontal="center"/>
      <protection/>
    </xf>
    <xf numFmtId="0" fontId="7" fillId="36" borderId="0" xfId="51" applyFont="1" applyFill="1">
      <alignment/>
      <protection/>
    </xf>
    <xf numFmtId="0" fontId="10" fillId="33" borderId="0" xfId="51" applyFont="1" applyFill="1" applyAlignment="1">
      <alignment horizontal="center"/>
      <protection/>
    </xf>
    <xf numFmtId="0" fontId="11" fillId="33" borderId="0" xfId="51" applyFont="1" applyFill="1" applyAlignment="1">
      <alignment horizontal="center"/>
      <protection/>
    </xf>
    <xf numFmtId="0" fontId="7" fillId="33" borderId="0" xfId="51" applyFont="1" applyFill="1" applyAlignment="1">
      <alignment horizontal="center"/>
      <protection/>
    </xf>
    <xf numFmtId="0" fontId="9" fillId="33" borderId="0" xfId="51" applyFont="1" applyFill="1" applyAlignment="1">
      <alignment horizontal="center" wrapText="1"/>
      <protection/>
    </xf>
    <xf numFmtId="0" fontId="1" fillId="33" borderId="0" xfId="51" applyFont="1" applyFill="1" applyAlignment="1">
      <alignment horizontal="center" vertical="center"/>
      <protection/>
    </xf>
    <xf numFmtId="0" fontId="12" fillId="33" borderId="0" xfId="51" applyFont="1" applyFill="1" applyAlignment="1">
      <alignment horizontal="center" wrapText="1"/>
      <protection/>
    </xf>
    <xf numFmtId="194" fontId="0" fillId="33" borderId="0" xfId="51" applyNumberFormat="1" applyFill="1">
      <alignment/>
      <protection/>
    </xf>
    <xf numFmtId="193" fontId="0" fillId="33" borderId="0" xfId="49" applyNumberFormat="1" applyFont="1" applyFill="1" applyAlignment="1">
      <alignment/>
    </xf>
    <xf numFmtId="0" fontId="2" fillId="33" borderId="0" xfId="51" applyFont="1" applyFill="1" applyAlignment="1">
      <alignment horizontal="center"/>
      <protection/>
    </xf>
    <xf numFmtId="169" fontId="13" fillId="33" borderId="0" xfId="51" applyNumberFormat="1" applyFont="1" applyFill="1">
      <alignment/>
      <protection/>
    </xf>
    <xf numFmtId="1" fontId="0" fillId="33" borderId="0" xfId="51" applyNumberFormat="1" applyFill="1" applyAlignment="1">
      <alignment horizontal="center"/>
      <protection/>
    </xf>
    <xf numFmtId="0" fontId="14" fillId="0" borderId="0" xfId="51" applyFont="1">
      <alignment/>
      <protection/>
    </xf>
    <xf numFmtId="0" fontId="14" fillId="33" borderId="0" xfId="51" applyFont="1" applyFill="1">
      <alignment/>
      <protection/>
    </xf>
    <xf numFmtId="169" fontId="15" fillId="33" borderId="0" xfId="51" applyNumberFormat="1" applyFont="1" applyFill="1">
      <alignment/>
      <protection/>
    </xf>
    <xf numFmtId="0" fontId="16" fillId="37" borderId="0" xfId="51" applyFont="1" applyFill="1" applyAlignment="1" applyProtection="1">
      <alignment horizontal="center" vertical="center"/>
      <protection locked="0"/>
    </xf>
    <xf numFmtId="0" fontId="15" fillId="33" borderId="0" xfId="51" applyFont="1" applyFill="1" applyAlignment="1">
      <alignment horizontal="left"/>
      <protection/>
    </xf>
    <xf numFmtId="0" fontId="14" fillId="33" borderId="0" xfId="51" applyFont="1" applyFill="1" applyAlignment="1">
      <alignment horizontal="center"/>
      <protection/>
    </xf>
    <xf numFmtId="0" fontId="17" fillId="33" borderId="0" xfId="51" applyFont="1" applyFill="1">
      <alignment/>
      <protection/>
    </xf>
    <xf numFmtId="0" fontId="16" fillId="0" borderId="0" xfId="51" applyFont="1" applyAlignment="1">
      <alignment horizontal="left"/>
      <protection/>
    </xf>
    <xf numFmtId="0" fontId="18" fillId="33" borderId="0" xfId="51" applyFont="1" applyFill="1">
      <alignment/>
      <protection/>
    </xf>
    <xf numFmtId="0" fontId="19" fillId="33" borderId="0" xfId="51" applyFont="1" applyFill="1" applyAlignment="1">
      <alignment horizontal="left"/>
      <protection/>
    </xf>
    <xf numFmtId="0" fontId="16" fillId="33" borderId="0" xfId="51" applyFont="1" applyFill="1" applyAlignment="1">
      <alignment horizontal="left"/>
      <protection/>
    </xf>
    <xf numFmtId="0" fontId="6" fillId="35" borderId="10" xfId="51" applyFont="1" applyFill="1" applyBorder="1" applyAlignment="1" applyProtection="1">
      <alignment horizontal="center"/>
      <protection locked="0"/>
    </xf>
    <xf numFmtId="0" fontId="20" fillId="38" borderId="0" xfId="51" applyFont="1" applyFill="1">
      <alignment/>
      <protection/>
    </xf>
    <xf numFmtId="0" fontId="3" fillId="36" borderId="10" xfId="51" applyFont="1" applyFill="1" applyBorder="1" applyAlignment="1" applyProtection="1">
      <alignment horizontal="center"/>
      <protection locked="0"/>
    </xf>
    <xf numFmtId="0" fontId="4" fillId="33" borderId="0" xfId="51" applyFont="1" applyFill="1">
      <alignment/>
      <protection/>
    </xf>
    <xf numFmtId="0" fontId="21" fillId="33" borderId="0" xfId="51" applyFont="1" applyFill="1">
      <alignment/>
      <protection/>
    </xf>
    <xf numFmtId="0" fontId="22" fillId="39" borderId="0" xfId="51" applyFont="1" applyFill="1">
      <alignment/>
      <protection/>
    </xf>
    <xf numFmtId="0" fontId="0" fillId="39" borderId="0" xfId="51" applyFill="1">
      <alignment/>
      <protection/>
    </xf>
    <xf numFmtId="0" fontId="5" fillId="39" borderId="0" xfId="51" applyFont="1" applyFill="1">
      <alignment/>
      <protection/>
    </xf>
    <xf numFmtId="0" fontId="23" fillId="39" borderId="0" xfId="51" applyFont="1" applyFill="1">
      <alignment/>
      <protection/>
    </xf>
    <xf numFmtId="0" fontId="0" fillId="0" borderId="0" xfId="51" applyProtection="1">
      <alignment/>
      <protection hidden="1"/>
    </xf>
    <xf numFmtId="178" fontId="0" fillId="0" borderId="0" xfId="51" applyNumberFormat="1" applyProtection="1">
      <alignment/>
      <protection hidden="1"/>
    </xf>
    <xf numFmtId="9" fontId="0" fillId="0" borderId="0" xfId="51" applyNumberFormat="1" applyProtection="1">
      <alignment/>
      <protection hidden="1"/>
    </xf>
    <xf numFmtId="178" fontId="6" fillId="0" borderId="0" xfId="51" applyNumberFormat="1" applyFont="1" applyProtection="1">
      <alignment/>
      <protection hidden="1"/>
    </xf>
    <xf numFmtId="0" fontId="0" fillId="34" borderId="0" xfId="51" applyFill="1" applyProtection="1">
      <alignment/>
      <protection hidden="1"/>
    </xf>
    <xf numFmtId="0" fontId="8" fillId="0" borderId="0" xfId="51" applyFont="1">
      <alignment/>
      <protection/>
    </xf>
    <xf numFmtId="196" fontId="6" fillId="36" borderId="0" xfId="51" applyNumberFormat="1" applyFont="1" applyFill="1" applyAlignment="1" applyProtection="1">
      <alignment horizontal="center"/>
      <protection hidden="1"/>
    </xf>
    <xf numFmtId="0" fontId="24" fillId="0" borderId="0" xfId="51" applyFont="1" applyProtection="1">
      <alignment/>
      <protection hidden="1"/>
    </xf>
    <xf numFmtId="193" fontId="0" fillId="34" borderId="0" xfId="51" applyNumberFormat="1" applyFill="1" applyProtection="1">
      <alignment/>
      <protection hidden="1"/>
    </xf>
    <xf numFmtId="0" fontId="0" fillId="33" borderId="0" xfId="51" applyFill="1" applyProtection="1">
      <alignment/>
      <protection hidden="1"/>
    </xf>
    <xf numFmtId="193" fontId="0" fillId="36" borderId="0" xfId="51" applyNumberFormat="1" applyFill="1" applyProtection="1">
      <alignment/>
      <protection hidden="1"/>
    </xf>
    <xf numFmtId="0" fontId="0" fillId="35" borderId="0" xfId="51" applyFill="1" applyProtection="1">
      <alignment/>
      <protection hidden="1"/>
    </xf>
    <xf numFmtId="0" fontId="0" fillId="36" borderId="0" xfId="51" applyFill="1" applyProtection="1">
      <alignment/>
      <protection hidden="1"/>
    </xf>
    <xf numFmtId="0" fontId="0" fillId="36" borderId="0" xfId="51" applyFill="1" applyAlignment="1" applyProtection="1">
      <alignment horizontal="left"/>
      <protection hidden="1"/>
    </xf>
    <xf numFmtId="0" fontId="0" fillId="40" borderId="0" xfId="51" applyFill="1" applyProtection="1">
      <alignment/>
      <protection hidden="1"/>
    </xf>
    <xf numFmtId="193" fontId="0" fillId="35" borderId="0" xfId="51" applyNumberFormat="1" applyFill="1" applyAlignment="1" applyProtection="1">
      <alignment horizontal="left"/>
      <protection hidden="1"/>
    </xf>
    <xf numFmtId="0" fontId="0" fillId="35" borderId="0" xfId="51" applyFill="1" applyAlignment="1" applyProtection="1">
      <alignment horizontal="left"/>
      <protection hidden="1"/>
    </xf>
    <xf numFmtId="178" fontId="0" fillId="0" borderId="0" xfId="51" applyNumberFormat="1">
      <alignment/>
      <protection/>
    </xf>
    <xf numFmtId="192" fontId="7" fillId="36" borderId="0" xfId="49" applyNumberFormat="1" applyFont="1" applyFill="1" applyAlignment="1">
      <alignment/>
    </xf>
    <xf numFmtId="192" fontId="7" fillId="35" borderId="0" xfId="51" applyNumberFormat="1" applyFont="1" applyFill="1">
      <alignment/>
      <protection/>
    </xf>
    <xf numFmtId="192" fontId="7" fillId="34" borderId="0" xfId="51" applyNumberFormat="1" applyFont="1" applyFill="1">
      <alignment/>
      <protection/>
    </xf>
    <xf numFmtId="192" fontId="7" fillId="33" borderId="0" xfId="51" applyNumberFormat="1" applyFont="1" applyFill="1">
      <alignment/>
      <protection/>
    </xf>
    <xf numFmtId="0" fontId="14" fillId="0" borderId="0" xfId="51" applyFont="1" applyProtection="1">
      <alignment/>
      <protection hidden="1"/>
    </xf>
    <xf numFmtId="0" fontId="25" fillId="0" borderId="0" xfId="51" applyFont="1" applyProtection="1">
      <alignment/>
      <protection hidden="1"/>
    </xf>
    <xf numFmtId="0" fontId="7" fillId="41" borderId="0" xfId="51" applyFont="1" applyFill="1" applyProtection="1">
      <alignment/>
      <protection hidden="1"/>
    </xf>
    <xf numFmtId="178" fontId="3" fillId="41" borderId="0" xfId="51" applyNumberFormat="1" applyFont="1" applyFill="1" applyProtection="1">
      <alignment/>
      <protection hidden="1"/>
    </xf>
    <xf numFmtId="0" fontId="0" fillId="41" borderId="0" xfId="51" applyFill="1" applyProtection="1">
      <alignment/>
      <protection hidden="1"/>
    </xf>
    <xf numFmtId="9" fontId="0" fillId="41" borderId="0" xfId="51" applyNumberFormat="1" applyFill="1" applyProtection="1">
      <alignment/>
      <protection hidden="1"/>
    </xf>
    <xf numFmtId="178" fontId="0" fillId="41" borderId="0" xfId="51" applyNumberFormat="1" applyFill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171450</xdr:rowOff>
    </xdr:from>
    <xdr:to>
      <xdr:col>1</xdr:col>
      <xdr:colOff>771525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19400" y="895350"/>
          <a:ext cx="762000" cy="209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171450</xdr:rowOff>
    </xdr:from>
    <xdr:to>
      <xdr:col>1</xdr:col>
      <xdr:colOff>790575</xdr:colOff>
      <xdr:row>3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2809875" y="600075"/>
          <a:ext cx="790575" cy="3333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>
            <a:alpha val="9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0</xdr:row>
      <xdr:rowOff>0</xdr:rowOff>
    </xdr:from>
    <xdr:to>
      <xdr:col>7</xdr:col>
      <xdr:colOff>381000</xdr:colOff>
      <xdr:row>2</xdr:row>
      <xdr:rowOff>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2000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104775</xdr:rowOff>
    </xdr:from>
    <xdr:to>
      <xdr:col>7</xdr:col>
      <xdr:colOff>142875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6572250" y="2476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85725</xdr:rowOff>
    </xdr:from>
    <xdr:to>
      <xdr:col>7</xdr:col>
      <xdr:colOff>180975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838950" y="419100"/>
          <a:ext cx="476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2.140625" style="1" customWidth="1"/>
    <col min="2" max="2" width="12.7109375" style="1" customWidth="1"/>
    <col min="3" max="3" width="9.8515625" style="1" customWidth="1"/>
    <col min="4" max="4" width="11.28125" style="1" customWidth="1"/>
    <col min="5" max="5" width="13.57421875" style="1" customWidth="1"/>
    <col min="6" max="6" width="9.8515625" style="1" customWidth="1"/>
    <col min="7" max="7" width="17.00390625" style="1" customWidth="1"/>
    <col min="8" max="8" width="10.7109375" style="2" customWidth="1"/>
    <col min="9" max="9" width="10.00390625" style="1" customWidth="1"/>
    <col min="10" max="16384" width="9.140625" style="1" customWidth="1"/>
  </cols>
  <sheetData>
    <row r="1" spans="1:9" ht="33.75">
      <c r="A1" s="45" t="s">
        <v>11</v>
      </c>
      <c r="B1" s="44" t="s">
        <v>22</v>
      </c>
      <c r="C1" s="43"/>
      <c r="D1" s="43"/>
      <c r="E1" s="42"/>
      <c r="F1" s="42"/>
      <c r="G1" s="41"/>
      <c r="H1" s="4"/>
      <c r="I1" s="3"/>
    </row>
    <row r="2" spans="1:9" ht="23.25" customHeight="1">
      <c r="A2" s="40"/>
      <c r="B2" s="3"/>
      <c r="C2" s="3"/>
      <c r="D2" s="3"/>
      <c r="E2" s="3"/>
      <c r="F2" s="3"/>
      <c r="G2" s="3"/>
      <c r="H2" s="4"/>
      <c r="I2" s="3"/>
    </row>
    <row r="3" spans="1:9" ht="15">
      <c r="A3" s="38" t="s">
        <v>10</v>
      </c>
      <c r="B3" s="3"/>
      <c r="C3" s="39">
        <v>1000</v>
      </c>
      <c r="D3" s="3"/>
      <c r="E3" s="3"/>
      <c r="F3" s="3"/>
      <c r="G3" s="3"/>
      <c r="H3" s="4"/>
      <c r="I3" s="3"/>
    </row>
    <row r="4" spans="1:9" ht="15">
      <c r="A4" s="38" t="s">
        <v>9</v>
      </c>
      <c r="B4" s="3"/>
      <c r="C4" s="37">
        <v>400</v>
      </c>
      <c r="D4" s="3"/>
      <c r="E4" s="3"/>
      <c r="F4" s="3"/>
      <c r="G4" s="3"/>
      <c r="H4" s="4"/>
      <c r="I4" s="3"/>
    </row>
    <row r="5" spans="4:8" s="3" customFormat="1" ht="6.75" customHeight="1">
      <c r="D5" s="24"/>
      <c r="E5" s="24"/>
      <c r="H5" s="4"/>
    </row>
    <row r="6" spans="1:9" s="26" customFormat="1" ht="13.5">
      <c r="A6" s="36" t="s">
        <v>8</v>
      </c>
      <c r="D6" s="28"/>
      <c r="E6" s="28"/>
      <c r="F6" s="29">
        <v>0</v>
      </c>
      <c r="G6" s="27"/>
      <c r="H6" s="31"/>
      <c r="I6" s="28"/>
    </row>
    <row r="7" spans="1:9" s="26" customFormat="1" ht="13.5">
      <c r="A7" s="35" t="s">
        <v>7</v>
      </c>
      <c r="B7" s="34"/>
      <c r="C7" s="34"/>
      <c r="D7" s="34"/>
      <c r="E7" s="27"/>
      <c r="F7" s="29">
        <v>0</v>
      </c>
      <c r="G7" s="27"/>
      <c r="H7" s="31"/>
      <c r="I7" s="28"/>
    </row>
    <row r="8" spans="1:9" s="26" customFormat="1" ht="13.5">
      <c r="A8" s="33" t="s">
        <v>26</v>
      </c>
      <c r="B8" s="32"/>
      <c r="C8" s="32"/>
      <c r="D8" s="32"/>
      <c r="E8" s="32"/>
      <c r="F8" s="29">
        <v>0</v>
      </c>
      <c r="G8" s="27"/>
      <c r="H8" s="31"/>
      <c r="I8" s="28"/>
    </row>
    <row r="9" spans="1:9" s="26" customFormat="1" ht="13.5">
      <c r="A9" s="30" t="s">
        <v>23</v>
      </c>
      <c r="B9" s="27"/>
      <c r="C9" s="27"/>
      <c r="D9" s="27"/>
      <c r="E9" s="27"/>
      <c r="F9" s="29">
        <v>0</v>
      </c>
      <c r="G9" s="27"/>
      <c r="H9" s="31"/>
      <c r="I9" s="28"/>
    </row>
    <row r="10" spans="1:9" ht="25.5" customHeight="1">
      <c r="A10" s="3"/>
      <c r="B10" s="21"/>
      <c r="C10" s="3"/>
      <c r="D10" s="3"/>
      <c r="E10" s="3"/>
      <c r="F10" s="3"/>
      <c r="G10" s="3"/>
      <c r="H10" s="25"/>
      <c r="I10" s="3"/>
    </row>
    <row r="11" spans="1:9" ht="3" customHeight="1">
      <c r="A11" s="3"/>
      <c r="B11" s="23"/>
      <c r="F11" s="3"/>
      <c r="G11" s="22"/>
      <c r="H11" s="4"/>
      <c r="I11" s="21"/>
    </row>
    <row r="12" spans="1:8" ht="25.5" customHeight="1">
      <c r="A12" s="3"/>
      <c r="B12" s="20" t="s">
        <v>5</v>
      </c>
      <c r="C12" s="19"/>
      <c r="D12" s="18" t="s">
        <v>4</v>
      </c>
      <c r="E12" s="15" t="s">
        <v>3</v>
      </c>
      <c r="H12" s="1"/>
    </row>
    <row r="13" spans="1:8" ht="6" customHeight="1">
      <c r="A13" s="3"/>
      <c r="B13" s="17"/>
      <c r="C13" s="3"/>
      <c r="D13" s="16"/>
      <c r="E13" s="15"/>
      <c r="H13" s="1"/>
    </row>
    <row r="14" spans="1:8" ht="12.75">
      <c r="A14" s="14" t="s">
        <v>2</v>
      </c>
      <c r="B14" s="64">
        <f>((((Tariffe!H2*C3)+(Tariffe!H3*C4))*F6)+(((Tariffe!H2*C3)+(Tariffe!H3*C4))*F8)/2)+((C3*Tariffe!F12/365)*F7)+(((C3*Tariffe!F12/365)*F9)/2)</f>
        <v>0</v>
      </c>
      <c r="C14" s="13"/>
      <c r="D14" s="8">
        <f>B14*20%</f>
        <v>0</v>
      </c>
      <c r="E14" s="7">
        <f>B14-D14</f>
        <v>0</v>
      </c>
      <c r="H14" s="1"/>
    </row>
    <row r="15" spans="1:8" ht="6" customHeight="1">
      <c r="A15" s="10"/>
      <c r="B15" s="67"/>
      <c r="C15" s="9"/>
      <c r="D15" s="8"/>
      <c r="E15" s="7"/>
      <c r="H15" s="1"/>
    </row>
    <row r="16" spans="1:8" ht="12.75">
      <c r="A16" s="12" t="s">
        <v>1</v>
      </c>
      <c r="B16" s="65">
        <f>B14+(B14*20%)</f>
        <v>0</v>
      </c>
      <c r="C16" s="11"/>
      <c r="D16" s="8">
        <f>B16*20%</f>
        <v>0</v>
      </c>
      <c r="E16" s="7">
        <f>B16-D16</f>
        <v>0</v>
      </c>
      <c r="H16" s="1"/>
    </row>
    <row r="17" spans="1:8" ht="6.75" customHeight="1">
      <c r="A17" s="10"/>
      <c r="B17" s="67"/>
      <c r="C17" s="9"/>
      <c r="D17" s="8"/>
      <c r="E17" s="7"/>
      <c r="H17" s="1"/>
    </row>
    <row r="18" spans="1:8" ht="12.75">
      <c r="A18" s="6" t="s">
        <v>0</v>
      </c>
      <c r="B18" s="66">
        <f>B14-(B14*20%)</f>
        <v>0</v>
      </c>
      <c r="C18" s="5"/>
      <c r="D18" s="8">
        <f>B18*20%</f>
        <v>0</v>
      </c>
      <c r="E18" s="7">
        <f>B18-D18</f>
        <v>0</v>
      </c>
      <c r="H18" s="1"/>
    </row>
    <row r="19" spans="1:8" ht="5.25" customHeight="1">
      <c r="A19" s="3"/>
      <c r="B19" s="3"/>
      <c r="C19" s="3"/>
      <c r="D19" s="4"/>
      <c r="E19" s="3"/>
      <c r="F19" s="3"/>
      <c r="H19" s="1"/>
    </row>
    <row r="25" ht="12.75">
      <c r="C25" s="63"/>
    </row>
  </sheetData>
  <sheetProtection password="876B" sheet="1" selectLockedCells="1"/>
  <printOptions/>
  <pageMargins left="0.46" right="0.84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1.28125" style="46" customWidth="1"/>
    <col min="2" max="2" width="20.7109375" style="46" customWidth="1"/>
    <col min="3" max="3" width="10.7109375" style="46" customWidth="1"/>
    <col min="4" max="4" width="10.140625" style="46" customWidth="1"/>
    <col min="5" max="5" width="10.28125" style="46" bestFit="1" customWidth="1"/>
    <col min="6" max="6" width="13.421875" style="46" customWidth="1"/>
    <col min="7" max="7" width="10.421875" style="46" customWidth="1"/>
    <col min="8" max="8" width="11.421875" style="46" customWidth="1"/>
    <col min="9" max="9" width="7.7109375" style="46" customWidth="1"/>
    <col min="10" max="16384" width="9.140625" style="1" customWidth="1"/>
  </cols>
  <sheetData>
    <row r="1" ht="11.25" customHeight="1"/>
    <row r="2" spans="1:15" ht="15">
      <c r="A2" s="50" t="s">
        <v>18</v>
      </c>
      <c r="B2" s="52">
        <v>89.49</v>
      </c>
      <c r="C2" s="62" t="s">
        <v>17</v>
      </c>
      <c r="D2" s="57"/>
      <c r="E2" s="57"/>
      <c r="F2" s="57"/>
      <c r="G2" s="57"/>
      <c r="H2" s="61">
        <f>B2/365*55%</f>
        <v>0.13484794520547946</v>
      </c>
      <c r="I2" s="55"/>
      <c r="J2" s="3" t="s">
        <v>19</v>
      </c>
      <c r="K2" s="3"/>
      <c r="L2" s="3"/>
      <c r="M2" s="3"/>
      <c r="N2" s="3"/>
      <c r="O2" s="3"/>
    </row>
    <row r="3" spans="1:15" ht="15">
      <c r="A3" s="60" t="s">
        <v>16</v>
      </c>
      <c r="B3" s="52">
        <v>17.93</v>
      </c>
      <c r="C3" s="59" t="s">
        <v>15</v>
      </c>
      <c r="D3" s="58"/>
      <c r="E3" s="58"/>
      <c r="F3" s="58"/>
      <c r="G3" s="57"/>
      <c r="H3" s="56">
        <f>B3/365*55%</f>
        <v>0.027017808219178083</v>
      </c>
      <c r="I3" s="55"/>
      <c r="J3" s="3"/>
      <c r="K3" s="3"/>
      <c r="L3" s="3"/>
      <c r="M3" s="3"/>
      <c r="N3" s="3"/>
      <c r="O3" s="3"/>
    </row>
    <row r="4" spans="2:8" ht="12.75">
      <c r="B4" s="46" t="s">
        <v>20</v>
      </c>
      <c r="G4" s="50" t="s">
        <v>12</v>
      </c>
      <c r="H4" s="54">
        <f>SUM(H2:H3)</f>
        <v>0.16186575342465753</v>
      </c>
    </row>
    <row r="5" spans="1:5" ht="15">
      <c r="A5" s="53" t="s">
        <v>14</v>
      </c>
      <c r="E5" s="52">
        <f>E7+(E7*50%)</f>
        <v>35.085</v>
      </c>
    </row>
    <row r="6" ht="15">
      <c r="K6" s="51"/>
    </row>
    <row r="7" spans="1:11" ht="15">
      <c r="A7" s="53" t="s">
        <v>6</v>
      </c>
      <c r="E7" s="52">
        <v>23.39</v>
      </c>
      <c r="F7" s="68" t="s">
        <v>21</v>
      </c>
      <c r="K7" s="51"/>
    </row>
    <row r="10" spans="1:9" ht="15">
      <c r="A10" s="68" t="s">
        <v>13</v>
      </c>
      <c r="B10" s="46" t="s">
        <v>5</v>
      </c>
      <c r="C10" s="49">
        <v>42.98</v>
      </c>
      <c r="E10" s="48"/>
      <c r="F10" s="47"/>
      <c r="I10" s="47"/>
    </row>
    <row r="11" spans="2:9" ht="15">
      <c r="B11" s="46" t="s">
        <v>25</v>
      </c>
      <c r="C11" s="69">
        <f>18.08+0.87</f>
        <v>18.95</v>
      </c>
      <c r="E11" s="48"/>
      <c r="F11" s="47"/>
      <c r="I11" s="47"/>
    </row>
    <row r="12" spans="2:9" ht="15">
      <c r="B12" s="70" t="s">
        <v>24</v>
      </c>
      <c r="C12" s="71">
        <f>SUM(C10:C11)</f>
        <v>61.92999999999999</v>
      </c>
      <c r="D12" s="72"/>
      <c r="E12" s="73">
        <v>0.7</v>
      </c>
      <c r="F12" s="72">
        <f>C12*E12</f>
        <v>43.35099999999999</v>
      </c>
      <c r="G12" s="72"/>
      <c r="H12" s="72"/>
      <c r="I12" s="74">
        <f>F12/365</f>
        <v>0.11876986301369861</v>
      </c>
    </row>
    <row r="16" ht="12.75">
      <c r="B16" s="48"/>
    </row>
  </sheetData>
  <sheetProtection password="876B" sheet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 Flori</dc:creator>
  <cp:keywords/>
  <dc:description/>
  <cp:lastModifiedBy>Utente Windows</cp:lastModifiedBy>
  <cp:lastPrinted>2019-11-04T04:19:26Z</cp:lastPrinted>
  <dcterms:created xsi:type="dcterms:W3CDTF">2005-10-20T06:46:45Z</dcterms:created>
  <dcterms:modified xsi:type="dcterms:W3CDTF">2023-04-28T09:37:12Z</dcterms:modified>
  <cp:category/>
  <cp:version/>
  <cp:contentType/>
  <cp:contentStatus/>
</cp:coreProperties>
</file>